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<sst xmlns="http://schemas.openxmlformats.org/spreadsheetml/2006/main" count="76" uniqueCount="72">
  <si>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№ п/п</t>
  </si>
  <si>
    <t>ФИО учителя,</t>
  </si>
  <si>
    <t>Процент проявления</t>
  </si>
  <si>
    <t xml:space="preserve">Коэффициент </t>
  </si>
  <si>
    <t>Н/25</t>
  </si>
  <si>
    <t xml:space="preserve">Процентная надбавка к </t>
  </si>
  <si>
    <t xml:space="preserve">администрации и  учителей общеобразовательных учреждений </t>
  </si>
  <si>
    <t>Волгоградской области</t>
  </si>
  <si>
    <t>учителя</t>
  </si>
  <si>
    <t>Тарифная ставка</t>
  </si>
  <si>
    <t>i</t>
  </si>
  <si>
    <t>(∑Pj%)</t>
  </si>
  <si>
    <t xml:space="preserve">тарифной ставке учителя </t>
  </si>
  <si>
    <t>Ki%</t>
  </si>
  <si>
    <r>
      <t>R%=(</t>
    </r>
    <r>
      <rPr>
        <sz val="11"/>
        <color indexed="8"/>
        <rFont val="Arial Cyr"/>
        <family val="0"/>
      </rPr>
      <t>∑</t>
    </r>
    <r>
      <rPr>
        <sz val="11"/>
        <color indexed="8"/>
        <rFont val="Times New Roman"/>
        <family val="2"/>
      </rPr>
      <t>Ki%)/i</t>
    </r>
  </si>
  <si>
    <t xml:space="preserve">Общие сведения </t>
  </si>
  <si>
    <t>Наименование</t>
  </si>
  <si>
    <t>руб.</t>
  </si>
  <si>
    <t xml:space="preserve">надбавка </t>
  </si>
  <si>
    <t>F%=[Mp/(2*Lp)]*100%</t>
  </si>
  <si>
    <t>Обозначение</t>
  </si>
  <si>
    <t xml:space="preserve">Параметр </t>
  </si>
  <si>
    <t>Общая сумма баллов, проставленных родителями в анкетах            (Mp)</t>
  </si>
  <si>
    <t>Количество анкет, заполненных родителями                                      (Lp)</t>
  </si>
  <si>
    <t>Bp%=(Lp/Np)*100%</t>
  </si>
  <si>
    <t>Bу%=(Lу/Nу)*100%</t>
  </si>
  <si>
    <t>Y%=[Mу/(2*Lу)]*100%</t>
  </si>
  <si>
    <t>Количество анкет, заполненных учителями                                        (Lу)</t>
  </si>
  <si>
    <t>Общая сумма баллов, проставленных учителями в анкетах              (Му)</t>
  </si>
  <si>
    <t xml:space="preserve">Количество учителей, работающих на постоянной основе                  (Nу) </t>
  </si>
  <si>
    <t>Количество обучающихся                                                                  ( Np)</t>
  </si>
  <si>
    <t xml:space="preserve">Количество классов-  комплектов                                                        W </t>
  </si>
  <si>
    <t>Н=Nр/W</t>
  </si>
  <si>
    <t>Количество зам. директора, работающих на постоянной основе         (J)</t>
  </si>
  <si>
    <t xml:space="preserve">компетент. учителями </t>
  </si>
  <si>
    <t>Z%=5,5*R%*F%*Y%/J</t>
  </si>
  <si>
    <t>D%=3*R%*F%*Y%</t>
  </si>
  <si>
    <t>оклад</t>
  </si>
  <si>
    <t>Должн.</t>
  </si>
  <si>
    <t>Стимул.</t>
  </si>
  <si>
    <t>надбавка</t>
  </si>
  <si>
    <t xml:space="preserve">Средн.наполняемость класса    </t>
  </si>
  <si>
    <t>Проц. выборки при анк. родителей</t>
  </si>
  <si>
    <t>Проц.выборки при анк. учителей</t>
  </si>
  <si>
    <t>Надб.к окладу  директора</t>
  </si>
  <si>
    <t>Cредн.надбавки кажд зам. директора</t>
  </si>
  <si>
    <t>Директ.фонд для стим. зам. дир.</t>
  </si>
  <si>
    <t>Z%=1,5*R%*F%*Y%</t>
  </si>
  <si>
    <t>Прим.</t>
  </si>
  <si>
    <t>Степень удовлет. учителей</t>
  </si>
  <si>
    <t xml:space="preserve">Сред.процент. надбавка по ОУ </t>
  </si>
  <si>
    <t>Степень удовлет. родителей</t>
  </si>
  <si>
    <t>администрации</t>
  </si>
  <si>
    <t>План</t>
  </si>
  <si>
    <t>Факт</t>
  </si>
  <si>
    <t>Показатели стим. части</t>
  </si>
  <si>
    <t xml:space="preserve"> работающего на 1 полную ставку</t>
  </si>
  <si>
    <t>на постоянной основе</t>
  </si>
  <si>
    <t xml:space="preserve">Определение размера стимулирующей части оплаты труда </t>
  </si>
  <si>
    <t>Козина Ирина Борисовна</t>
  </si>
  <si>
    <t>Объедкова Галина Васильевна</t>
  </si>
  <si>
    <t>Земцов Сергей Владимирович</t>
  </si>
  <si>
    <t>Любакова Ирина Юрьевна</t>
  </si>
  <si>
    <t>Рыбушкин Николай Иванович</t>
  </si>
  <si>
    <t xml:space="preserve">Сарафанова Анна Николаевна </t>
  </si>
  <si>
    <t>Берникова Лариса Константиновна</t>
  </si>
  <si>
    <t>Ананич Валентина Евгеньевна</t>
  </si>
  <si>
    <t>Жарченкова НатальяАлексеевна</t>
  </si>
  <si>
    <t>Иванова Надежда Николаевна</t>
  </si>
  <si>
    <t>Логинова Татьяна Викторовна</t>
  </si>
  <si>
    <t>Бгатова Елена Николаевна</t>
  </si>
  <si>
    <t xml:space="preserve">                    Муниципальное образовательное учреждение  Гусёвская средняя общеобразовательная школа Ольховского р-на Волгоградской области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</si>
</sst>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.0&quot;р.&quot;"/>
    <numFmt numFmtId="176" formatCode="#,##0.00&quot;р.&quot;"/>
    <numFmt numFmtId="177" formatCode="#,##0.0_р_."/>
    <numFmt numFmtId="178" formatCode="0.0000000000"/>
    <numFmt numFmtId="179" formatCode="0.000000000"/>
    <numFmt numFmtId="180" formatCode="0.00000000"/>
    <numFmt numFmtId="181" formatCode="0.000%"/>
    <numFmt numFmtId="182" formatCode="0.0000000%"/>
  </numFmts>
  <fonts count="32"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2"/>
    </font>
    <font>
      <b/>
      <i/>
      <sz val="22"/>
      <color indexed="9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color indexed="14"/>
      <name val="Times New Roman"/>
      <family val="1"/>
    </font>
    <font>
      <b/>
      <i/>
      <u val="single"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i/>
      <sz val="12"/>
      <color indexed="9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174" fontId="0" fillId="7" borderId="11" xfId="0" applyNumberForma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15" fillId="22" borderId="13" xfId="0" applyFont="1" applyFill="1" applyBorder="1" applyAlignment="1">
      <alignment horizontal="center"/>
    </xf>
    <xf numFmtId="0" fontId="15" fillId="22" borderId="14" xfId="0" applyFont="1" applyFill="1" applyBorder="1" applyAlignment="1">
      <alignment horizontal="center"/>
    </xf>
    <xf numFmtId="0" fontId="15" fillId="22" borderId="11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10" fontId="0" fillId="25" borderId="11" xfId="0" applyNumberFormat="1" applyFill="1" applyBorder="1" applyAlignment="1">
      <alignment horizontal="center"/>
    </xf>
    <xf numFmtId="10" fontId="15" fillId="25" borderId="11" xfId="0" applyNumberFormat="1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7" borderId="16" xfId="0" applyFill="1" applyBorder="1" applyAlignment="1">
      <alignment/>
    </xf>
    <xf numFmtId="10" fontId="15" fillId="3" borderId="16" xfId="0" applyNumberFormat="1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0" fontId="15" fillId="24" borderId="21" xfId="0" applyFont="1" applyFill="1" applyBorder="1" applyAlignment="1">
      <alignment horizontal="center"/>
    </xf>
    <xf numFmtId="0" fontId="15" fillId="24" borderId="22" xfId="0" applyFont="1" applyFill="1" applyBorder="1" applyAlignment="1">
      <alignment horizontal="center"/>
    </xf>
    <xf numFmtId="0" fontId="15" fillId="24" borderId="23" xfId="0" applyFont="1" applyFill="1" applyBorder="1" applyAlignment="1">
      <alignment horizontal="center"/>
    </xf>
    <xf numFmtId="176" fontId="15" fillId="25" borderId="24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74" fontId="19" fillId="24" borderId="11" xfId="0" applyNumberFormat="1" applyFont="1" applyFill="1" applyBorder="1" applyAlignment="1">
      <alignment horizontal="center"/>
    </xf>
    <xf numFmtId="176" fontId="19" fillId="24" borderId="11" xfId="0" applyNumberFormat="1" applyFont="1" applyFill="1" applyBorder="1" applyAlignment="1">
      <alignment horizontal="center"/>
    </xf>
    <xf numFmtId="175" fontId="0" fillId="0" borderId="11" xfId="0" applyNumberFormat="1" applyFill="1" applyBorder="1" applyAlignment="1" applyProtection="1">
      <alignment horizontal="center"/>
      <protection locked="0"/>
    </xf>
    <xf numFmtId="175" fontId="0" fillId="0" borderId="16" xfId="0" applyNumberFormat="1" applyBorder="1" applyAlignment="1" applyProtection="1">
      <alignment horizontal="center"/>
      <protection locked="0"/>
    </xf>
    <xf numFmtId="175" fontId="0" fillId="0" borderId="25" xfId="0" applyNumberFormat="1" applyBorder="1" applyAlignment="1" applyProtection="1">
      <alignment horizontal="center"/>
      <protection locked="0"/>
    </xf>
    <xf numFmtId="0" fontId="0" fillId="24" borderId="26" xfId="0" applyFill="1" applyBorder="1" applyAlignment="1">
      <alignment horizontal="center"/>
    </xf>
    <xf numFmtId="176" fontId="18" fillId="25" borderId="27" xfId="0" applyNumberFormat="1" applyFont="1" applyFill="1" applyBorder="1" applyAlignment="1">
      <alignment horizontal="left"/>
    </xf>
    <xf numFmtId="176" fontId="19" fillId="3" borderId="28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10" fontId="22" fillId="25" borderId="11" xfId="0" applyNumberFormat="1" applyFont="1" applyFill="1" applyBorder="1" applyAlignment="1">
      <alignment horizontal="center"/>
    </xf>
    <xf numFmtId="10" fontId="23" fillId="25" borderId="11" xfId="0" applyNumberFormat="1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21" fillId="22" borderId="11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15" fillId="24" borderId="18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/>
    </xf>
    <xf numFmtId="176" fontId="25" fillId="0" borderId="33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Fill="1" applyBorder="1" applyAlignment="1">
      <alignment/>
    </xf>
    <xf numFmtId="9" fontId="19" fillId="24" borderId="11" xfId="0" applyNumberFormat="1" applyFont="1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9" fontId="0" fillId="0" borderId="11" xfId="0" applyNumberFormat="1" applyBorder="1" applyAlignment="1" applyProtection="1">
      <alignment horizontal="center"/>
      <protection locked="0"/>
    </xf>
    <xf numFmtId="0" fontId="15" fillId="3" borderId="35" xfId="0" applyFont="1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8" borderId="32" xfId="0" applyFill="1" applyBorder="1" applyAlignment="1">
      <alignment/>
    </xf>
    <xf numFmtId="0" fontId="0" fillId="7" borderId="15" xfId="0" applyFill="1" applyBorder="1" applyAlignment="1">
      <alignment/>
    </xf>
    <xf numFmtId="10" fontId="15" fillId="8" borderId="15" xfId="0" applyNumberFormat="1" applyFont="1" applyFill="1" applyBorder="1" applyAlignment="1">
      <alignment horizontal="center"/>
    </xf>
    <xf numFmtId="175" fontId="19" fillId="0" borderId="15" xfId="0" applyNumberFormat="1" applyFont="1" applyFill="1" applyBorder="1" applyAlignment="1" applyProtection="1">
      <alignment horizontal="center"/>
      <protection locked="0"/>
    </xf>
    <xf numFmtId="176" fontId="18" fillId="8" borderId="35" xfId="0" applyNumberFormat="1" applyFont="1" applyFill="1" applyBorder="1" applyAlignment="1">
      <alignment horizontal="left"/>
    </xf>
    <xf numFmtId="0" fontId="0" fillId="25" borderId="36" xfId="0" applyFill="1" applyBorder="1" applyAlignment="1">
      <alignment/>
    </xf>
    <xf numFmtId="0" fontId="0" fillId="3" borderId="33" xfId="0" applyFill="1" applyBorder="1" applyAlignment="1">
      <alignment/>
    </xf>
    <xf numFmtId="0" fontId="19" fillId="0" borderId="13" xfId="0" applyFont="1" applyBorder="1" applyAlignment="1" applyProtection="1">
      <alignment horizontal="center"/>
      <protection locked="0"/>
    </xf>
    <xf numFmtId="0" fontId="0" fillId="7" borderId="36" xfId="0" applyFill="1" applyBorder="1" applyAlignment="1">
      <alignment/>
    </xf>
    <xf numFmtId="0" fontId="24" fillId="7" borderId="36" xfId="0" applyFont="1" applyFill="1" applyBorder="1" applyAlignment="1">
      <alignment/>
    </xf>
    <xf numFmtId="0" fontId="0" fillId="22" borderId="36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24" fillId="22" borderId="36" xfId="0" applyFont="1" applyFill="1" applyBorder="1" applyAlignment="1">
      <alignment/>
    </xf>
    <xf numFmtId="0" fontId="0" fillId="11" borderId="36" xfId="0" applyFill="1" applyBorder="1" applyAlignment="1">
      <alignment/>
    </xf>
    <xf numFmtId="0" fontId="24" fillId="11" borderId="33" xfId="0" applyFont="1" applyFill="1" applyBorder="1" applyAlignment="1">
      <alignment/>
    </xf>
    <xf numFmtId="10" fontId="22" fillId="25" borderId="16" xfId="0" applyNumberFormat="1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1" fontId="19" fillId="24" borderId="11" xfId="0" applyNumberFormat="1" applyFon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0" fontId="15" fillId="0" borderId="13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vertical="top" wrapText="1"/>
      <protection locked="0"/>
    </xf>
    <xf numFmtId="0" fontId="31" fillId="0" borderId="30" xfId="0" applyFont="1" applyBorder="1" applyAlignment="1" applyProtection="1">
      <alignment vertical="top" wrapText="1"/>
      <protection locked="0"/>
    </xf>
    <xf numFmtId="0" fontId="30" fillId="0" borderId="30" xfId="0" applyFont="1" applyBorder="1" applyAlignment="1" applyProtection="1">
      <alignment vertical="top" wrapText="1"/>
      <protection locked="0"/>
    </xf>
    <xf numFmtId="176" fontId="26" fillId="22" borderId="28" xfId="0" applyNumberFormat="1" applyFont="1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28" fillId="0" borderId="0" xfId="0" applyFont="1" applyFill="1" applyAlignment="1" applyProtection="1">
      <alignment horizontal="center"/>
      <protection locked="0"/>
    </xf>
    <xf numFmtId="0" fontId="20" fillId="26" borderId="40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20" fillId="26" borderId="39" xfId="0" applyFont="1" applyFill="1" applyBorder="1" applyAlignment="1">
      <alignment horizontal="center"/>
    </xf>
    <xf numFmtId="0" fontId="20" fillId="26" borderId="41" xfId="0" applyFont="1" applyFill="1" applyBorder="1" applyAlignment="1">
      <alignment horizontal="center"/>
    </xf>
    <xf numFmtId="0" fontId="20" fillId="26" borderId="42" xfId="0" applyFont="1" applyFill="1" applyBorder="1" applyAlignment="1">
      <alignment horizontal="center"/>
    </xf>
    <xf numFmtId="0" fontId="20" fillId="26" borderId="43" xfId="0" applyFont="1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2" borderId="36" xfId="0" applyFill="1" applyBorder="1" applyAlignment="1" applyProtection="1">
      <alignment/>
      <protection hidden="1"/>
    </xf>
    <xf numFmtId="0" fontId="0" fillId="22" borderId="11" xfId="0" applyFill="1" applyBorder="1" applyAlignment="1" applyProtection="1">
      <alignment/>
      <protection hidden="1"/>
    </xf>
    <xf numFmtId="0" fontId="0" fillId="11" borderId="36" xfId="0" applyFill="1" applyBorder="1" applyAlignment="1" applyProtection="1">
      <alignment/>
      <protection hidden="1"/>
    </xf>
    <xf numFmtId="0" fontId="0" fillId="11" borderId="11" xfId="0" applyFill="1" applyBorder="1" applyAlignment="1" applyProtection="1">
      <alignment/>
      <protection hidden="1"/>
    </xf>
    <xf numFmtId="0" fontId="21" fillId="24" borderId="45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0" fontId="20" fillId="26" borderId="47" xfId="0" applyFont="1" applyFill="1" applyBorder="1" applyAlignment="1">
      <alignment horizontal="center"/>
    </xf>
    <xf numFmtId="0" fontId="20" fillId="26" borderId="48" xfId="0" applyFont="1" applyFill="1" applyBorder="1" applyAlignment="1">
      <alignment horizontal="center"/>
    </xf>
    <xf numFmtId="0" fontId="20" fillId="26" borderId="49" xfId="0" applyFont="1" applyFill="1" applyBorder="1" applyAlignment="1">
      <alignment horizontal="center"/>
    </xf>
    <xf numFmtId="0" fontId="27" fillId="0" borderId="0" xfId="0" applyFont="1" applyFill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0" fillId="24" borderId="32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7" borderId="50" xfId="0" applyFill="1" applyBorder="1" applyAlignment="1" applyProtection="1">
      <alignment/>
      <protection hidden="1"/>
    </xf>
    <xf numFmtId="0" fontId="0" fillId="7" borderId="14" xfId="0" applyFill="1" applyBorder="1" applyAlignment="1" applyProtection="1">
      <alignment/>
      <protection hidden="1"/>
    </xf>
    <xf numFmtId="0" fontId="29" fillId="24" borderId="51" xfId="0" applyFont="1" applyFill="1" applyBorder="1" applyAlignment="1">
      <alignment horizontal="center"/>
    </xf>
    <xf numFmtId="0" fontId="0" fillId="24" borderId="5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zoomScalePageLayoutView="0" workbookViewId="0" topLeftCell="C3">
      <selection activeCell="D14" sqref="D14"/>
    </sheetView>
  </sheetViews>
  <sheetFormatPr defaultColWidth="9.140625" defaultRowHeight="15"/>
  <cols>
    <col min="1" max="1" width="5.57421875" style="0" customWidth="1"/>
    <col min="2" max="2" width="34.7109375" style="0" customWidth="1"/>
    <col min="3" max="3" width="32.140625" style="0" customWidth="1"/>
    <col min="4" max="4" width="13.57421875" style="0" customWidth="1"/>
    <col min="5" max="5" width="34.28125" style="0" customWidth="1"/>
    <col min="6" max="6" width="21.57421875" style="0" customWidth="1"/>
    <col min="7" max="7" width="13.140625" style="0" customWidth="1"/>
    <col min="8" max="8" width="10.00390625" style="0" customWidth="1"/>
    <col min="9" max="9" width="12.57421875" style="0" customWidth="1"/>
  </cols>
  <sheetData>
    <row r="1" ht="14.25" thickBot="1"/>
    <row r="2" spans="2:8" ht="29.25" customHeight="1">
      <c r="B2" s="101" t="s">
        <v>58</v>
      </c>
      <c r="C2" s="102"/>
      <c r="D2" s="102"/>
      <c r="E2" s="102"/>
      <c r="F2" s="102"/>
      <c r="G2" s="102"/>
      <c r="H2" s="103"/>
    </row>
    <row r="3" spans="2:8" ht="20.25" customHeight="1">
      <c r="B3" s="85" t="s">
        <v>6</v>
      </c>
      <c r="C3" s="86"/>
      <c r="D3" s="86"/>
      <c r="E3" s="86"/>
      <c r="F3" s="86"/>
      <c r="G3" s="86"/>
      <c r="H3" s="87"/>
    </row>
    <row r="4" spans="2:8" ht="23.25" customHeight="1" thickBot="1">
      <c r="B4" s="88" t="s">
        <v>7</v>
      </c>
      <c r="C4" s="89"/>
      <c r="D4" s="89"/>
      <c r="E4" s="89"/>
      <c r="F4" s="89"/>
      <c r="G4" s="89"/>
      <c r="H4" s="90"/>
    </row>
    <row r="5" spans="2:9" ht="19.5" customHeight="1">
      <c r="B5" s="84" t="s">
        <v>71</v>
      </c>
      <c r="C5" s="104"/>
      <c r="D5" s="104"/>
      <c r="E5" s="104"/>
      <c r="F5" s="104"/>
      <c r="G5" s="104"/>
      <c r="H5" s="49"/>
      <c r="I5" s="50"/>
    </row>
    <row r="6" spans="2:7" ht="15.75" customHeight="1" thickBot="1">
      <c r="B6" s="105"/>
      <c r="C6" s="105"/>
      <c r="D6" s="105"/>
      <c r="E6" s="105"/>
      <c r="F6" s="105"/>
      <c r="G6" s="105"/>
    </row>
    <row r="7" spans="2:9" ht="14.25" thickBot="1">
      <c r="B7" s="108" t="s">
        <v>15</v>
      </c>
      <c r="C7" s="109"/>
      <c r="D7" s="110"/>
      <c r="E7" s="55" t="s">
        <v>16</v>
      </c>
      <c r="F7" s="13" t="s">
        <v>20</v>
      </c>
      <c r="G7" s="52" t="s">
        <v>21</v>
      </c>
      <c r="H7" s="113" t="s">
        <v>55</v>
      </c>
      <c r="I7" s="114"/>
    </row>
    <row r="8" spans="2:9" ht="13.5">
      <c r="B8" s="106" t="s">
        <v>30</v>
      </c>
      <c r="C8" s="107"/>
      <c r="D8" s="78">
        <v>172</v>
      </c>
      <c r="E8" s="65" t="s">
        <v>41</v>
      </c>
      <c r="F8" s="3" t="s">
        <v>32</v>
      </c>
      <c r="G8" s="77">
        <f>IF(D8/D9&lt;=25,(D8/D9),"ОШИБКА")</f>
        <v>14.333333333333334</v>
      </c>
      <c r="H8" s="47" t="s">
        <v>53</v>
      </c>
      <c r="I8" s="54" t="s">
        <v>54</v>
      </c>
    </row>
    <row r="9" spans="2:9" ht="15" thickBot="1">
      <c r="B9" s="106" t="s">
        <v>31</v>
      </c>
      <c r="C9" s="107"/>
      <c r="D9" s="78">
        <v>12</v>
      </c>
      <c r="E9" s="66" t="s">
        <v>50</v>
      </c>
      <c r="F9" s="3" t="s">
        <v>14</v>
      </c>
      <c r="G9" s="39">
        <f>IF(AND(A121&gt;0,E121/A121&lt;1),E121/A121,"Нет значений")</f>
        <v>0.2885777777777778</v>
      </c>
      <c r="H9" s="48">
        <v>51600</v>
      </c>
      <c r="I9" s="82">
        <f>IF(A121=0,"0",IF(AND(D11&gt;0,D8&gt;=25),I14+(I15*D11)+I16+G121,I14+G121))</f>
        <v>28184.86878986324</v>
      </c>
    </row>
    <row r="10" spans="2:9" ht="13.5">
      <c r="B10" s="106" t="s">
        <v>29</v>
      </c>
      <c r="C10" s="107"/>
      <c r="D10" s="56">
        <v>19</v>
      </c>
      <c r="E10" s="67" t="s">
        <v>42</v>
      </c>
      <c r="F10" s="10" t="s">
        <v>24</v>
      </c>
      <c r="G10" s="11">
        <f>IF(D12/D8&gt;100%,"Ошибка",D12/D8)</f>
        <v>0.6918604651162791</v>
      </c>
      <c r="H10" s="18" t="s">
        <v>38</v>
      </c>
      <c r="I10" s="34" t="s">
        <v>39</v>
      </c>
    </row>
    <row r="11" spans="2:9" ht="14.25">
      <c r="B11" s="111" t="s">
        <v>33</v>
      </c>
      <c r="C11" s="112"/>
      <c r="D11" s="56">
        <v>2</v>
      </c>
      <c r="E11" s="70" t="s">
        <v>51</v>
      </c>
      <c r="F11" s="10" t="s">
        <v>19</v>
      </c>
      <c r="G11" s="38">
        <f>IF(D12&gt;0,IF(D13/(2*D12)&gt;1,"ОШИБКА!",IF(G10&gt;=30%,D13/(2*D12),"ОШИБКА!")),"")</f>
        <v>0.819327731092437</v>
      </c>
      <c r="H11" s="68" t="s">
        <v>37</v>
      </c>
      <c r="I11" s="69" t="s">
        <v>40</v>
      </c>
    </row>
    <row r="12" spans="2:9" ht="13.5">
      <c r="B12" s="95" t="s">
        <v>23</v>
      </c>
      <c r="C12" s="96"/>
      <c r="D12" s="56">
        <v>119</v>
      </c>
      <c r="E12" s="71" t="s">
        <v>43</v>
      </c>
      <c r="F12" s="10" t="s">
        <v>25</v>
      </c>
      <c r="G12" s="11">
        <f>IF(D14/D10&gt;100%,"Ошибка",D14/D10)</f>
        <v>0.8947368421052632</v>
      </c>
      <c r="H12" s="92" t="s">
        <v>52</v>
      </c>
      <c r="I12" s="83"/>
    </row>
    <row r="13" spans="2:9" ht="15" thickBot="1">
      <c r="B13" s="95" t="s">
        <v>22</v>
      </c>
      <c r="C13" s="96"/>
      <c r="D13" s="64">
        <v>195</v>
      </c>
      <c r="E13" s="72" t="s">
        <v>49</v>
      </c>
      <c r="F13" s="14" t="s">
        <v>26</v>
      </c>
      <c r="G13" s="73">
        <f>IF(D14&gt;0,IF(D15/(2*D14)&gt;1,"ОШИБКА!",IF(G12&gt;=75%,D15/(2*D14),"ОШИБКА!")),"")</f>
        <v>0.9411764705882353</v>
      </c>
      <c r="H13" s="74" t="s">
        <v>17</v>
      </c>
      <c r="I13" s="75" t="s">
        <v>17</v>
      </c>
    </row>
    <row r="14" spans="2:9" ht="13.5">
      <c r="B14" s="97" t="s">
        <v>27</v>
      </c>
      <c r="C14" s="98"/>
      <c r="D14" s="56">
        <v>17</v>
      </c>
      <c r="E14" s="57" t="s">
        <v>44</v>
      </c>
      <c r="F14" s="58" t="s">
        <v>36</v>
      </c>
      <c r="G14" s="59">
        <f>IF(D8&gt;=25,3*G9*G11*G13,"НЕТ")</f>
        <v>0.6675946613939694</v>
      </c>
      <c r="H14" s="60">
        <v>5907.5</v>
      </c>
      <c r="I14" s="61">
        <f>IF(D8&gt;=25,G14*H14,0)</f>
        <v>3943.8154621848744</v>
      </c>
    </row>
    <row r="15" spans="2:9" ht="13.5">
      <c r="B15" s="97" t="s">
        <v>28</v>
      </c>
      <c r="C15" s="98"/>
      <c r="D15" s="56">
        <v>32</v>
      </c>
      <c r="E15" s="62" t="s">
        <v>45</v>
      </c>
      <c r="F15" s="10" t="s">
        <v>35</v>
      </c>
      <c r="G15" s="12">
        <f>IF(D8&gt;=25,5.5*G9*G11*G13/D11,"НЕТ")</f>
        <v>0.611961772944472</v>
      </c>
      <c r="H15" s="31">
        <v>5502.5</v>
      </c>
      <c r="I15" s="35">
        <f>IF(D8&gt;=25,G15*H15,0)</f>
        <v>3367.319655626957</v>
      </c>
    </row>
    <row r="16" spans="2:9" ht="14.25" thickBot="1">
      <c r="B16" s="99">
        <f>IF(AND(D13&lt;=2*D12,D15&lt;=2*D14,D14&lt;=D10,D8&gt;=D12,D8/D9&lt;=25),"","ОШИБКА!")</f>
      </c>
      <c r="C16" s="100"/>
      <c r="D16" s="100"/>
      <c r="E16" s="63" t="s">
        <v>46</v>
      </c>
      <c r="F16" s="14" t="s">
        <v>47</v>
      </c>
      <c r="G16" s="15">
        <f>IF(D8&gt;=25,1.5*G9*G11*G13*D11/D11,"НЕТ")</f>
        <v>0.3337973306969847</v>
      </c>
      <c r="H16" s="32">
        <v>5098.8</v>
      </c>
      <c r="I16" s="36">
        <f>IF(D8&gt;=25,G16*H16,0)</f>
        <v>1701.9658297577855</v>
      </c>
    </row>
    <row r="17" ht="21.75" customHeight="1" thickBot="1">
      <c r="D17" s="37"/>
    </row>
    <row r="18" spans="1:8" ht="18.75" customHeight="1">
      <c r="A18" s="91" t="s">
        <v>0</v>
      </c>
      <c r="B18" s="17" t="s">
        <v>1</v>
      </c>
      <c r="C18" s="44" t="s">
        <v>2</v>
      </c>
      <c r="D18" s="93" t="s">
        <v>3</v>
      </c>
      <c r="E18" s="44" t="s">
        <v>5</v>
      </c>
      <c r="F18" s="18" t="s">
        <v>9</v>
      </c>
      <c r="G18" s="22" t="s">
        <v>39</v>
      </c>
      <c r="H18" s="40"/>
    </row>
    <row r="19" spans="1:8" ht="13.5" customHeight="1">
      <c r="A19" s="92"/>
      <c r="B19" s="19" t="s">
        <v>56</v>
      </c>
      <c r="C19" s="45" t="s">
        <v>34</v>
      </c>
      <c r="D19" s="94"/>
      <c r="E19" s="45" t="s">
        <v>12</v>
      </c>
      <c r="F19" s="2" t="s">
        <v>8</v>
      </c>
      <c r="G19" s="23" t="s">
        <v>18</v>
      </c>
      <c r="H19" s="46" t="s">
        <v>48</v>
      </c>
    </row>
    <row r="20" spans="1:8" ht="15.75" customHeight="1" thickBot="1">
      <c r="A20" s="7" t="s">
        <v>10</v>
      </c>
      <c r="B20" s="20" t="s">
        <v>57</v>
      </c>
      <c r="C20" s="8" t="s">
        <v>11</v>
      </c>
      <c r="D20" s="9" t="s">
        <v>4</v>
      </c>
      <c r="E20" s="7" t="s">
        <v>13</v>
      </c>
      <c r="F20" s="6" t="s">
        <v>17</v>
      </c>
      <c r="G20" s="24" t="s">
        <v>17</v>
      </c>
      <c r="H20" s="41"/>
    </row>
    <row r="21" spans="1:9" ht="15.75" thickBot="1">
      <c r="A21" s="16">
        <f>IF(B21&lt;&gt;"",1,"")</f>
        <v>1</v>
      </c>
      <c r="B21" s="79" t="s">
        <v>70</v>
      </c>
      <c r="C21" s="53">
        <v>0.51</v>
      </c>
      <c r="D21" s="4">
        <f>IF(B21&lt;&gt;"",G8/25,"")</f>
        <v>0.5733333333333334</v>
      </c>
      <c r="E21" s="5">
        <f>IF(B21&lt;&gt;"",C21*D21,"")</f>
        <v>0.2924</v>
      </c>
      <c r="F21" s="33">
        <v>4745</v>
      </c>
      <c r="G21" s="25">
        <f>IF(B21&lt;&gt;"",E21*F21,"")</f>
        <v>1387.4379999999999</v>
      </c>
      <c r="H21" s="43">
        <f>IF(C21&lt;=100%,"","ОШИБКА")</f>
      </c>
      <c r="I21" s="37"/>
    </row>
    <row r="22" spans="1:8" ht="15.75" thickBot="1">
      <c r="A22" s="16">
        <f>IF(B22&lt;&gt;"",A21+1,"")</f>
        <v>2</v>
      </c>
      <c r="B22" s="80" t="s">
        <v>59</v>
      </c>
      <c r="C22" s="53">
        <v>0.67</v>
      </c>
      <c r="D22" s="4">
        <f>IF(B22&lt;&gt;"",G8/25,"")</f>
        <v>0.5733333333333334</v>
      </c>
      <c r="E22" s="5">
        <f>IF(AND(E21&lt;&gt;"",B22&lt;&gt;""),C22*D22,"")</f>
        <v>0.3841333333333334</v>
      </c>
      <c r="F22" s="33">
        <v>5098.8</v>
      </c>
      <c r="G22" s="25">
        <f>IF(AND(E21&lt;&gt;"",B22&lt;&gt;""),E22*F22,"")</f>
        <v>1958.6190400000003</v>
      </c>
      <c r="H22" s="42">
        <f aca="true" t="shared" si="0" ref="H22:H85">IF(C22&lt;=100%,"","ОШИБКА")</f>
      </c>
    </row>
    <row r="23" spans="1:8" ht="15.75" thickBot="1">
      <c r="A23" s="16">
        <f aca="true" t="shared" si="1" ref="A23:A86">IF(B23&lt;&gt;"",A22+1,"")</f>
        <v>3</v>
      </c>
      <c r="B23" s="80" t="s">
        <v>60</v>
      </c>
      <c r="C23" s="53">
        <v>0.54</v>
      </c>
      <c r="D23" s="4">
        <f>IF(B23&lt;&gt;"",G8/25,"")</f>
        <v>0.5733333333333334</v>
      </c>
      <c r="E23" s="5">
        <f aca="true" t="shared" si="2" ref="E23:E86">IF(AND(E22&lt;&gt;"",B23&lt;&gt;""),C23*D23,"")</f>
        <v>0.30960000000000004</v>
      </c>
      <c r="F23" s="33">
        <v>4745</v>
      </c>
      <c r="G23" s="25">
        <f aca="true" t="shared" si="3" ref="G23:G86">IF(AND(E22&lt;&gt;"",B23&lt;&gt;""),E23*F23,"")</f>
        <v>1469.0520000000001</v>
      </c>
      <c r="H23" s="42">
        <f t="shared" si="0"/>
      </c>
    </row>
    <row r="24" spans="1:8" ht="15.75" thickBot="1">
      <c r="A24" s="16">
        <f t="shared" si="1"/>
        <v>4</v>
      </c>
      <c r="B24" s="80" t="s">
        <v>61</v>
      </c>
      <c r="C24" s="53">
        <v>0.5</v>
      </c>
      <c r="D24" s="4">
        <f>IF(B24&lt;&gt;"",G8/25,"")</f>
        <v>0.5733333333333334</v>
      </c>
      <c r="E24" s="5">
        <f t="shared" si="2"/>
        <v>0.2866666666666667</v>
      </c>
      <c r="F24" s="33">
        <v>4745</v>
      </c>
      <c r="G24" s="25">
        <f t="shared" si="3"/>
        <v>1360.2333333333333</v>
      </c>
      <c r="H24" s="42">
        <f t="shared" si="0"/>
      </c>
    </row>
    <row r="25" spans="1:8" ht="15.75" thickBot="1">
      <c r="A25" s="16">
        <f t="shared" si="1"/>
        <v>5</v>
      </c>
      <c r="B25" s="80" t="s">
        <v>62</v>
      </c>
      <c r="C25" s="53">
        <v>0.46</v>
      </c>
      <c r="D25" s="4">
        <f>IF(B25&lt;&gt;"",G8/25,"")</f>
        <v>0.5733333333333334</v>
      </c>
      <c r="E25" s="5">
        <f t="shared" si="2"/>
        <v>0.2637333333333334</v>
      </c>
      <c r="F25" s="33">
        <v>4291.3</v>
      </c>
      <c r="G25" s="25">
        <f t="shared" si="3"/>
        <v>1131.7588533333335</v>
      </c>
      <c r="H25" s="42">
        <f t="shared" si="0"/>
      </c>
    </row>
    <row r="26" spans="1:8" ht="14.25" thickBot="1">
      <c r="A26" s="16">
        <f>IF(B26&lt;&gt;"",A25+1,"")</f>
        <v>6</v>
      </c>
      <c r="B26" s="81" t="s">
        <v>63</v>
      </c>
      <c r="C26" s="53">
        <v>0.6</v>
      </c>
      <c r="D26" s="4">
        <f>IF(B26&lt;&gt;"",G8/25,"")</f>
        <v>0.5733333333333334</v>
      </c>
      <c r="E26" s="5">
        <f t="shared" si="2"/>
        <v>0.34400000000000003</v>
      </c>
      <c r="F26" s="33">
        <v>5098.8</v>
      </c>
      <c r="G26" s="25">
        <f t="shared" si="3"/>
        <v>1753.9872000000003</v>
      </c>
      <c r="H26" s="42">
        <f t="shared" si="0"/>
      </c>
    </row>
    <row r="27" spans="1:8" ht="15.75" thickBot="1">
      <c r="A27" s="16">
        <f t="shared" si="1"/>
        <v>7</v>
      </c>
      <c r="B27" s="80" t="s">
        <v>64</v>
      </c>
      <c r="C27" s="53">
        <v>0.54</v>
      </c>
      <c r="D27" s="4">
        <f>IF(B27&lt;&gt;"",G8/25,"")</f>
        <v>0.5733333333333334</v>
      </c>
      <c r="E27" s="5">
        <f t="shared" si="2"/>
        <v>0.30960000000000004</v>
      </c>
      <c r="F27" s="33">
        <v>4745</v>
      </c>
      <c r="G27" s="25">
        <f t="shared" si="3"/>
        <v>1469.0520000000001</v>
      </c>
      <c r="H27" s="42">
        <f t="shared" si="0"/>
      </c>
    </row>
    <row r="28" spans="1:8" ht="14.25" thickBot="1">
      <c r="A28" s="16">
        <f t="shared" si="1"/>
        <v>8</v>
      </c>
      <c r="B28" s="81" t="s">
        <v>65</v>
      </c>
      <c r="C28" s="53">
        <v>0.46</v>
      </c>
      <c r="D28" s="4">
        <f>IF(B28&lt;&gt;"",G8/25,"")</f>
        <v>0.5733333333333334</v>
      </c>
      <c r="E28" s="5">
        <f t="shared" si="2"/>
        <v>0.2637333333333334</v>
      </c>
      <c r="F28" s="33">
        <v>4291.3</v>
      </c>
      <c r="G28" s="25">
        <f t="shared" si="3"/>
        <v>1131.7588533333335</v>
      </c>
      <c r="H28" s="42">
        <f t="shared" si="0"/>
      </c>
    </row>
    <row r="29" spans="1:8" ht="15.75" thickBot="1">
      <c r="A29" s="16">
        <f t="shared" si="1"/>
        <v>9</v>
      </c>
      <c r="B29" s="80" t="s">
        <v>66</v>
      </c>
      <c r="C29" s="53">
        <v>0.57</v>
      </c>
      <c r="D29" s="4">
        <f>IF(B29&lt;&gt;"",G8/25,"")</f>
        <v>0.5733333333333334</v>
      </c>
      <c r="E29" s="5">
        <f t="shared" si="2"/>
        <v>0.3268</v>
      </c>
      <c r="F29" s="33">
        <v>4291.3</v>
      </c>
      <c r="G29" s="25">
        <f t="shared" si="3"/>
        <v>1402.3968399999999</v>
      </c>
      <c r="H29" s="42">
        <f t="shared" si="0"/>
      </c>
    </row>
    <row r="30" spans="1:8" ht="14.25" thickBot="1">
      <c r="A30" s="16">
        <f t="shared" si="1"/>
        <v>10</v>
      </c>
      <c r="B30" s="81" t="s">
        <v>67</v>
      </c>
      <c r="C30" s="53">
        <v>0.41</v>
      </c>
      <c r="D30" s="4">
        <f>IF(B30&lt;&gt;"",G8/25,"")</f>
        <v>0.5733333333333334</v>
      </c>
      <c r="E30" s="5">
        <f t="shared" si="2"/>
        <v>0.23506666666666667</v>
      </c>
      <c r="F30" s="33">
        <v>4291.3</v>
      </c>
      <c r="G30" s="25">
        <f t="shared" si="3"/>
        <v>1008.7415866666668</v>
      </c>
      <c r="H30" s="42">
        <f t="shared" si="0"/>
      </c>
    </row>
    <row r="31" spans="1:8" ht="15.75" thickBot="1">
      <c r="A31" s="16">
        <f t="shared" si="1"/>
        <v>11</v>
      </c>
      <c r="B31" s="80" t="s">
        <v>68</v>
      </c>
      <c r="C31" s="53">
        <v>0.36</v>
      </c>
      <c r="D31" s="4">
        <f>IF(B31&lt;&gt;"",G8/25,"")</f>
        <v>0.5733333333333334</v>
      </c>
      <c r="E31" s="5">
        <f t="shared" si="2"/>
        <v>0.2064</v>
      </c>
      <c r="F31" s="33">
        <v>3382.1</v>
      </c>
      <c r="G31" s="25">
        <f t="shared" si="3"/>
        <v>698.06544</v>
      </c>
      <c r="H31" s="42">
        <f t="shared" si="0"/>
      </c>
    </row>
    <row r="32" spans="1:8" ht="15.75" thickBot="1">
      <c r="A32" s="16">
        <f t="shared" si="1"/>
        <v>12</v>
      </c>
      <c r="B32" s="80" t="s">
        <v>69</v>
      </c>
      <c r="C32" s="53">
        <v>0.42</v>
      </c>
      <c r="D32" s="4">
        <f>IF(B32&lt;&gt;"",G8/25,"")</f>
        <v>0.5733333333333334</v>
      </c>
      <c r="E32" s="5">
        <f t="shared" si="2"/>
        <v>0.24080000000000001</v>
      </c>
      <c r="F32" s="33">
        <v>4291.3</v>
      </c>
      <c r="G32" s="25">
        <f t="shared" si="3"/>
        <v>1033.3450400000002</v>
      </c>
      <c r="H32" s="42">
        <f t="shared" si="0"/>
      </c>
    </row>
    <row r="33" spans="1:8" ht="15.75" thickBot="1">
      <c r="A33" s="16">
        <f t="shared" si="1"/>
      </c>
      <c r="B33" s="80"/>
      <c r="C33" s="53"/>
      <c r="D33" s="4">
        <f>IF(B33&lt;&gt;"",G8/25,"")</f>
      </c>
      <c r="E33" s="5">
        <f t="shared" si="2"/>
      </c>
      <c r="F33" s="33"/>
      <c r="G33" s="25">
        <f t="shared" si="3"/>
      </c>
      <c r="H33" s="42">
        <f t="shared" si="0"/>
      </c>
    </row>
    <row r="34" spans="1:8" ht="36.75" customHeight="1" thickBot="1">
      <c r="A34" s="16">
        <f t="shared" si="1"/>
      </c>
      <c r="B34" s="80"/>
      <c r="C34" s="53"/>
      <c r="D34" s="4">
        <f>IF(B34&lt;&gt;"",G8/25,"")</f>
      </c>
      <c r="E34" s="5">
        <f t="shared" si="2"/>
      </c>
      <c r="F34" s="33"/>
      <c r="G34" s="25">
        <f t="shared" si="3"/>
      </c>
      <c r="H34" s="42">
        <f t="shared" si="0"/>
      </c>
    </row>
    <row r="35" spans="1:8" ht="14.25" thickBot="1">
      <c r="A35" s="16">
        <f t="shared" si="1"/>
      </c>
      <c r="B35" s="81"/>
      <c r="C35" s="53"/>
      <c r="D35" s="4">
        <f>IF(B35&lt;&gt;"",G8/25,"")</f>
      </c>
      <c r="E35" s="5">
        <f t="shared" si="2"/>
      </c>
      <c r="F35" s="33"/>
      <c r="G35" s="25">
        <f t="shared" si="3"/>
      </c>
      <c r="H35" s="42">
        <f t="shared" si="0"/>
      </c>
    </row>
    <row r="36" spans="1:8" ht="15.75" thickBot="1">
      <c r="A36" s="16">
        <f t="shared" si="1"/>
      </c>
      <c r="B36" s="80"/>
      <c r="C36" s="53"/>
      <c r="D36" s="4">
        <f>IF(B36&lt;&gt;"",G8/25,"")</f>
      </c>
      <c r="E36" s="5">
        <f t="shared" si="2"/>
      </c>
      <c r="F36" s="33"/>
      <c r="G36" s="25">
        <f t="shared" si="3"/>
      </c>
      <c r="H36" s="42">
        <f t="shared" si="0"/>
      </c>
    </row>
    <row r="37" spans="1:8" ht="14.25" thickBot="1">
      <c r="A37" s="16">
        <f t="shared" si="1"/>
      </c>
      <c r="B37" s="81"/>
      <c r="C37" s="53"/>
      <c r="D37" s="4">
        <f>IF(B37&lt;&gt;"",G8/25,"")</f>
      </c>
      <c r="E37" s="5">
        <f t="shared" si="2"/>
      </c>
      <c r="F37" s="33"/>
      <c r="G37" s="25">
        <f t="shared" si="3"/>
      </c>
      <c r="H37" s="42">
        <f t="shared" si="0"/>
      </c>
    </row>
    <row r="38" spans="1:8" ht="14.25" thickBot="1">
      <c r="A38" s="16">
        <f t="shared" si="1"/>
      </c>
      <c r="B38" s="81"/>
      <c r="C38" s="53"/>
      <c r="D38" s="4">
        <f>IF(B38&lt;&gt;"",G8/25,"")</f>
      </c>
      <c r="E38" s="5">
        <f t="shared" si="2"/>
      </c>
      <c r="F38" s="33"/>
      <c r="G38" s="25">
        <f t="shared" si="3"/>
      </c>
      <c r="H38" s="42">
        <f t="shared" si="0"/>
      </c>
    </row>
    <row r="39" spans="1:8" ht="15.75" thickBot="1">
      <c r="A39" s="16">
        <f t="shared" si="1"/>
      </c>
      <c r="B39" s="80"/>
      <c r="C39" s="53"/>
      <c r="D39" s="4">
        <f>IF(B39&lt;&gt;"",G8/25,"")</f>
      </c>
      <c r="E39" s="5">
        <f t="shared" si="2"/>
      </c>
      <c r="F39" s="33"/>
      <c r="G39" s="25">
        <f t="shared" si="3"/>
      </c>
      <c r="H39" s="42">
        <f t="shared" si="0"/>
      </c>
    </row>
    <row r="40" spans="1:8" ht="15.75" thickBot="1">
      <c r="A40" s="16">
        <f t="shared" si="1"/>
      </c>
      <c r="B40" s="79"/>
      <c r="C40" s="53"/>
      <c r="D40" s="4">
        <f>IF(B40&lt;&gt;"",G8/25,"")</f>
      </c>
      <c r="E40" s="5">
        <f t="shared" si="2"/>
      </c>
      <c r="F40" s="33"/>
      <c r="G40" s="25">
        <f t="shared" si="3"/>
      </c>
      <c r="H40" s="42">
        <f t="shared" si="0"/>
      </c>
    </row>
    <row r="41" spans="1:8" ht="15.75" thickBot="1">
      <c r="A41" s="16">
        <f t="shared" si="1"/>
      </c>
      <c r="B41" s="80"/>
      <c r="C41" s="53"/>
      <c r="D41" s="4">
        <f>IF(B41&lt;&gt;"",G8/25,"")</f>
      </c>
      <c r="E41" s="5">
        <f t="shared" si="2"/>
      </c>
      <c r="F41" s="33"/>
      <c r="G41" s="25">
        <f t="shared" si="3"/>
      </c>
      <c r="H41" s="42">
        <f t="shared" si="0"/>
      </c>
    </row>
    <row r="42" spans="1:8" ht="15.75" thickBot="1">
      <c r="A42" s="16">
        <f t="shared" si="1"/>
      </c>
      <c r="B42" s="80"/>
      <c r="C42" s="53"/>
      <c r="D42" s="4">
        <f>IF(B42&lt;&gt;"",G8/25,"")</f>
      </c>
      <c r="E42" s="5">
        <f t="shared" si="2"/>
      </c>
      <c r="F42" s="33"/>
      <c r="G42" s="25">
        <f t="shared" si="3"/>
      </c>
      <c r="H42" s="42">
        <f t="shared" si="0"/>
      </c>
    </row>
    <row r="43" spans="1:8" ht="15.75" thickBot="1">
      <c r="A43" s="16">
        <f t="shared" si="1"/>
      </c>
      <c r="B43" s="80"/>
      <c r="C43" s="53"/>
      <c r="D43" s="4">
        <f>IF(B43&lt;&gt;"",G8/25,"")</f>
      </c>
      <c r="E43" s="5">
        <f t="shared" si="2"/>
      </c>
      <c r="F43" s="33"/>
      <c r="G43" s="25">
        <f t="shared" si="3"/>
      </c>
      <c r="H43" s="42">
        <f t="shared" si="0"/>
      </c>
    </row>
    <row r="44" spans="1:8" ht="15.75" thickBot="1">
      <c r="A44" s="16">
        <f t="shared" si="1"/>
      </c>
      <c r="B44" s="80"/>
      <c r="C44" s="53"/>
      <c r="D44" s="4">
        <f>IF(B44&lt;&gt;"",G8/25,"")</f>
      </c>
      <c r="E44" s="5">
        <f t="shared" si="2"/>
      </c>
      <c r="F44" s="33"/>
      <c r="G44" s="25">
        <f t="shared" si="3"/>
      </c>
      <c r="H44" s="42">
        <f t="shared" si="0"/>
      </c>
    </row>
    <row r="45" spans="1:8" ht="14.25" thickBot="1">
      <c r="A45" s="16">
        <f t="shared" si="1"/>
      </c>
      <c r="B45" s="81"/>
      <c r="C45" s="53"/>
      <c r="D45" s="4">
        <f>IF(B45&lt;&gt;"",G8/25,"")</f>
      </c>
      <c r="E45" s="5">
        <f t="shared" si="2"/>
      </c>
      <c r="F45" s="33"/>
      <c r="G45" s="25">
        <f t="shared" si="3"/>
      </c>
      <c r="H45" s="42">
        <f t="shared" si="0"/>
      </c>
    </row>
    <row r="46" spans="1:8" ht="15.75" thickBot="1">
      <c r="A46" s="16">
        <f t="shared" si="1"/>
      </c>
      <c r="B46" s="80"/>
      <c r="C46" s="53"/>
      <c r="D46" s="4">
        <f>IF(B46&lt;&gt;"",G8/25,"")</f>
      </c>
      <c r="E46" s="5">
        <f t="shared" si="2"/>
      </c>
      <c r="F46" s="33"/>
      <c r="G46" s="25">
        <f t="shared" si="3"/>
      </c>
      <c r="H46" s="42">
        <f t="shared" si="0"/>
      </c>
    </row>
    <row r="47" spans="1:8" ht="14.25" thickBot="1">
      <c r="A47" s="16">
        <f t="shared" si="1"/>
      </c>
      <c r="B47" s="81"/>
      <c r="C47" s="53"/>
      <c r="D47" s="4">
        <f>IF(B47&lt;&gt;"",G8/25,"")</f>
      </c>
      <c r="E47" s="5">
        <f t="shared" si="2"/>
      </c>
      <c r="F47" s="33"/>
      <c r="G47" s="25">
        <f t="shared" si="3"/>
      </c>
      <c r="H47" s="42">
        <f t="shared" si="0"/>
      </c>
    </row>
    <row r="48" spans="1:8" ht="15.75" thickBot="1">
      <c r="A48" s="16">
        <f t="shared" si="1"/>
      </c>
      <c r="B48" s="80"/>
      <c r="C48" s="53"/>
      <c r="D48" s="4">
        <f>IF(B48&lt;&gt;"",G8/25,"")</f>
      </c>
      <c r="E48" s="5">
        <f t="shared" si="2"/>
      </c>
      <c r="F48" s="33"/>
      <c r="G48" s="25">
        <f t="shared" si="3"/>
      </c>
      <c r="H48" s="42">
        <f t="shared" si="0"/>
      </c>
    </row>
    <row r="49" spans="1:8" ht="14.25" thickBot="1">
      <c r="A49" s="16">
        <f t="shared" si="1"/>
      </c>
      <c r="B49" s="81"/>
      <c r="C49" s="53"/>
      <c r="D49" s="4">
        <f>IF(B49&lt;&gt;"",G8/25,"")</f>
      </c>
      <c r="E49" s="5">
        <f t="shared" si="2"/>
      </c>
      <c r="F49" s="33"/>
      <c r="G49" s="25">
        <f t="shared" si="3"/>
      </c>
      <c r="H49" s="42">
        <f t="shared" si="0"/>
      </c>
    </row>
    <row r="50" spans="1:8" ht="15.75" thickBot="1">
      <c r="A50" s="16">
        <f t="shared" si="1"/>
      </c>
      <c r="B50" s="80"/>
      <c r="C50" s="53"/>
      <c r="D50" s="4">
        <f>IF(B50&lt;&gt;"",G8/25,"")</f>
      </c>
      <c r="E50" s="5">
        <f t="shared" si="2"/>
      </c>
      <c r="F50" s="33"/>
      <c r="G50" s="25">
        <f t="shared" si="3"/>
      </c>
      <c r="H50" s="42">
        <f t="shared" si="0"/>
      </c>
    </row>
    <row r="51" spans="1:8" ht="15.75" thickBot="1">
      <c r="A51" s="16">
        <f t="shared" si="1"/>
      </c>
      <c r="B51" s="80"/>
      <c r="C51" s="53"/>
      <c r="D51" s="4">
        <f>IF(B51&lt;&gt;"",G8/25,"")</f>
      </c>
      <c r="E51" s="5">
        <f t="shared" si="2"/>
      </c>
      <c r="F51" s="33"/>
      <c r="G51" s="25">
        <f t="shared" si="3"/>
      </c>
      <c r="H51" s="42">
        <f t="shared" si="0"/>
      </c>
    </row>
    <row r="52" spans="1:8" ht="15.75" thickBot="1">
      <c r="A52" s="16">
        <f t="shared" si="1"/>
      </c>
      <c r="B52" s="80"/>
      <c r="C52" s="53"/>
      <c r="D52" s="4">
        <f>IF(B52&lt;&gt;"",G8/25,"")</f>
      </c>
      <c r="E52" s="5">
        <f t="shared" si="2"/>
      </c>
      <c r="F52" s="33"/>
      <c r="G52" s="25">
        <f t="shared" si="3"/>
      </c>
      <c r="H52" s="42">
        <f t="shared" si="0"/>
      </c>
    </row>
    <row r="53" spans="1:8" ht="15.75" thickBot="1">
      <c r="A53" s="16">
        <f t="shared" si="1"/>
      </c>
      <c r="B53" s="80"/>
      <c r="C53" s="53"/>
      <c r="D53" s="4">
        <f>IF(B53&lt;&gt;"",G8/25,"")</f>
      </c>
      <c r="E53" s="5">
        <f t="shared" si="2"/>
      </c>
      <c r="F53" s="33"/>
      <c r="G53" s="25">
        <f t="shared" si="3"/>
      </c>
      <c r="H53" s="42">
        <f t="shared" si="0"/>
      </c>
    </row>
    <row r="54" spans="1:8" ht="14.25" thickBot="1">
      <c r="A54" s="16">
        <f t="shared" si="1"/>
      </c>
      <c r="B54" s="81"/>
      <c r="C54" s="53"/>
      <c r="D54" s="4">
        <f>IF(B54&lt;&gt;"",G8/25,"")</f>
      </c>
      <c r="E54" s="5">
        <f t="shared" si="2"/>
      </c>
      <c r="F54" s="33"/>
      <c r="G54" s="25">
        <f t="shared" si="3"/>
      </c>
      <c r="H54" s="42">
        <f t="shared" si="0"/>
      </c>
    </row>
    <row r="55" spans="1:8" ht="15.75" thickBot="1">
      <c r="A55" s="16">
        <f t="shared" si="1"/>
      </c>
      <c r="B55" s="80"/>
      <c r="C55" s="53"/>
      <c r="D55" s="4">
        <f>IF(B55&lt;&gt;"",G8/25,"")</f>
      </c>
      <c r="E55" s="5">
        <f t="shared" si="2"/>
      </c>
      <c r="F55" s="33"/>
      <c r="G55" s="25">
        <f t="shared" si="3"/>
      </c>
      <c r="H55" s="42">
        <f t="shared" si="0"/>
      </c>
    </row>
    <row r="56" spans="1:8" ht="14.25" thickBot="1">
      <c r="A56" s="16">
        <f t="shared" si="1"/>
      </c>
      <c r="B56" s="81"/>
      <c r="C56" s="53"/>
      <c r="D56" s="4">
        <f>IF(B56&lt;&gt;"",G8/25,"")</f>
      </c>
      <c r="E56" s="5">
        <f t="shared" si="2"/>
      </c>
      <c r="F56" s="33"/>
      <c r="G56" s="25">
        <f t="shared" si="3"/>
      </c>
      <c r="H56" s="42">
        <f t="shared" si="0"/>
      </c>
    </row>
    <row r="57" spans="1:8" ht="14.25" thickBot="1">
      <c r="A57" s="16">
        <f t="shared" si="1"/>
      </c>
      <c r="B57" s="81"/>
      <c r="C57" s="53"/>
      <c r="D57" s="4">
        <f>IF(B57&lt;&gt;"",G8/25,"")</f>
      </c>
      <c r="E57" s="5">
        <f t="shared" si="2"/>
      </c>
      <c r="F57" s="33"/>
      <c r="G57" s="25">
        <f t="shared" si="3"/>
      </c>
      <c r="H57" s="42">
        <f t="shared" si="0"/>
      </c>
    </row>
    <row r="58" spans="1:8" ht="15.75" thickBot="1">
      <c r="A58" s="16">
        <f t="shared" si="1"/>
      </c>
      <c r="B58" s="80"/>
      <c r="C58" s="53"/>
      <c r="D58" s="4">
        <f>IF(B58&lt;&gt;"",G8/25,"")</f>
      </c>
      <c r="E58" s="5">
        <f t="shared" si="2"/>
      </c>
      <c r="F58" s="33"/>
      <c r="G58" s="25">
        <f t="shared" si="3"/>
      </c>
      <c r="H58" s="42">
        <f t="shared" si="0"/>
      </c>
    </row>
    <row r="59" spans="1:8" ht="15.75" thickBot="1">
      <c r="A59" s="16">
        <f t="shared" si="1"/>
      </c>
      <c r="B59" s="80"/>
      <c r="C59" s="53"/>
      <c r="D59" s="4">
        <f>IF(B59&lt;&gt;"",G8/25,"")</f>
      </c>
      <c r="E59" s="5">
        <f t="shared" si="2"/>
      </c>
      <c r="F59" s="33"/>
      <c r="G59" s="25">
        <f t="shared" si="3"/>
      </c>
      <c r="H59" s="42">
        <f t="shared" si="0"/>
      </c>
    </row>
    <row r="60" spans="1:8" ht="15.75" thickBot="1">
      <c r="A60" s="16">
        <f t="shared" si="1"/>
      </c>
      <c r="B60" s="80"/>
      <c r="C60" s="53"/>
      <c r="D60" s="4">
        <f>IF(B60&lt;&gt;"",G8/25,"")</f>
      </c>
      <c r="E60" s="5">
        <f t="shared" si="2"/>
      </c>
      <c r="F60" s="33"/>
      <c r="G60" s="25">
        <f t="shared" si="3"/>
      </c>
      <c r="H60" s="42">
        <f t="shared" si="0"/>
      </c>
    </row>
    <row r="61" spans="1:8" ht="15.75" thickBot="1">
      <c r="A61" s="16">
        <f t="shared" si="1"/>
      </c>
      <c r="B61" s="79"/>
      <c r="C61" s="53"/>
      <c r="D61" s="4">
        <f>IF(B61&lt;&gt;"",G8/25,"")</f>
      </c>
      <c r="E61" s="5">
        <f t="shared" si="2"/>
      </c>
      <c r="F61" s="33"/>
      <c r="G61" s="25">
        <f t="shared" si="3"/>
      </c>
      <c r="H61" s="42">
        <f t="shared" si="0"/>
      </c>
    </row>
    <row r="62" spans="1:8" ht="15.75" thickBot="1">
      <c r="A62" s="16">
        <f t="shared" si="1"/>
      </c>
      <c r="B62" s="80"/>
      <c r="C62" s="53"/>
      <c r="D62" s="4">
        <f>IF(B62&lt;&gt;"",G8/25,"")</f>
      </c>
      <c r="E62" s="5">
        <f t="shared" si="2"/>
      </c>
      <c r="F62" s="33"/>
      <c r="G62" s="25">
        <f t="shared" si="3"/>
      </c>
      <c r="H62" s="42">
        <f t="shared" si="0"/>
      </c>
    </row>
    <row r="63" spans="1:8" ht="15.75" thickBot="1">
      <c r="A63" s="16">
        <f t="shared" si="1"/>
      </c>
      <c r="B63" s="80"/>
      <c r="C63" s="53"/>
      <c r="D63" s="4">
        <f>IF(B63&lt;&gt;"",G8/25,"")</f>
      </c>
      <c r="E63" s="5">
        <f t="shared" si="2"/>
      </c>
      <c r="F63" s="33"/>
      <c r="G63" s="25">
        <f t="shared" si="3"/>
      </c>
      <c r="H63" s="42">
        <f t="shared" si="0"/>
      </c>
    </row>
    <row r="64" spans="1:8" ht="15.75" thickBot="1">
      <c r="A64" s="16">
        <f t="shared" si="1"/>
      </c>
      <c r="B64" s="80"/>
      <c r="C64" s="53"/>
      <c r="D64" s="4">
        <f>IF(B64&lt;&gt;"",G8/25,"")</f>
      </c>
      <c r="E64" s="5">
        <f t="shared" si="2"/>
      </c>
      <c r="F64" s="33"/>
      <c r="G64" s="25">
        <f t="shared" si="3"/>
      </c>
      <c r="H64" s="42">
        <f t="shared" si="0"/>
      </c>
    </row>
    <row r="65" spans="1:8" ht="15.75" thickBot="1">
      <c r="A65" s="16">
        <f t="shared" si="1"/>
      </c>
      <c r="B65" s="80"/>
      <c r="C65" s="53"/>
      <c r="D65" s="4">
        <f>IF(B65&lt;&gt;"",G8/25,"")</f>
      </c>
      <c r="E65" s="5">
        <f t="shared" si="2"/>
      </c>
      <c r="F65" s="33"/>
      <c r="G65" s="25">
        <f t="shared" si="3"/>
      </c>
      <c r="H65" s="42">
        <f t="shared" si="0"/>
      </c>
    </row>
    <row r="66" spans="1:8" ht="14.25" thickBot="1">
      <c r="A66" s="16">
        <f t="shared" si="1"/>
      </c>
      <c r="B66" s="81"/>
      <c r="C66" s="53"/>
      <c r="D66" s="4">
        <f>IF(B66&lt;&gt;"",G8/25,"")</f>
      </c>
      <c r="E66" s="5">
        <f t="shared" si="2"/>
      </c>
      <c r="F66" s="33"/>
      <c r="G66" s="25">
        <f t="shared" si="3"/>
      </c>
      <c r="H66" s="42">
        <f t="shared" si="0"/>
      </c>
    </row>
    <row r="67" spans="1:8" ht="15.75" thickBot="1">
      <c r="A67" s="16">
        <f t="shared" si="1"/>
      </c>
      <c r="B67" s="80"/>
      <c r="C67" s="53"/>
      <c r="D67" s="4">
        <f>IF(B67&lt;&gt;"",G8/25,"")</f>
      </c>
      <c r="E67" s="5">
        <f t="shared" si="2"/>
      </c>
      <c r="F67" s="33"/>
      <c r="G67" s="25">
        <f t="shared" si="3"/>
      </c>
      <c r="H67" s="42">
        <f t="shared" si="0"/>
      </c>
    </row>
    <row r="68" spans="1:8" ht="14.25" thickBot="1">
      <c r="A68" s="16">
        <f t="shared" si="1"/>
      </c>
      <c r="B68" s="81"/>
      <c r="C68" s="53"/>
      <c r="D68" s="4">
        <f>IF(B68&lt;&gt;"",G8/25,"")</f>
      </c>
      <c r="E68" s="5">
        <f t="shared" si="2"/>
      </c>
      <c r="F68" s="33"/>
      <c r="G68" s="25">
        <f t="shared" si="3"/>
      </c>
      <c r="H68" s="42">
        <f t="shared" si="0"/>
      </c>
    </row>
    <row r="69" spans="1:8" ht="15.75" thickBot="1">
      <c r="A69" s="16">
        <f t="shared" si="1"/>
      </c>
      <c r="B69" s="80"/>
      <c r="C69" s="53"/>
      <c r="D69" s="4">
        <f>IF(B69&lt;&gt;"",G8/25,"")</f>
      </c>
      <c r="E69" s="5">
        <f t="shared" si="2"/>
      </c>
      <c r="F69" s="33"/>
      <c r="G69" s="25">
        <f t="shared" si="3"/>
      </c>
      <c r="H69" s="42">
        <f t="shared" si="0"/>
      </c>
    </row>
    <row r="70" spans="1:8" ht="14.25" thickBot="1">
      <c r="A70" s="16">
        <f t="shared" si="1"/>
      </c>
      <c r="B70" s="81"/>
      <c r="C70" s="53"/>
      <c r="D70" s="4">
        <f>IF(B70&lt;&gt;"",G8/25,"")</f>
      </c>
      <c r="E70" s="5">
        <f t="shared" si="2"/>
      </c>
      <c r="F70" s="33"/>
      <c r="G70" s="25">
        <f t="shared" si="3"/>
      </c>
      <c r="H70" s="42">
        <f t="shared" si="0"/>
      </c>
    </row>
    <row r="71" spans="1:8" ht="15.75" thickBot="1">
      <c r="A71" s="16">
        <f t="shared" si="1"/>
      </c>
      <c r="B71" s="80"/>
      <c r="C71" s="53"/>
      <c r="D71" s="4">
        <f>IF(B71&lt;&gt;"",G8/25,"")</f>
      </c>
      <c r="E71" s="5">
        <f t="shared" si="2"/>
      </c>
      <c r="F71" s="33"/>
      <c r="G71" s="25">
        <f t="shared" si="3"/>
      </c>
      <c r="H71" s="42">
        <f t="shared" si="0"/>
      </c>
    </row>
    <row r="72" spans="1:8" ht="15.75" thickBot="1">
      <c r="A72" s="16">
        <f t="shared" si="1"/>
      </c>
      <c r="B72" s="80"/>
      <c r="C72" s="53"/>
      <c r="D72" s="4">
        <f>IF(B72&lt;&gt;"",G8/25,"")</f>
      </c>
      <c r="E72" s="5">
        <f t="shared" si="2"/>
      </c>
      <c r="F72" s="33"/>
      <c r="G72" s="25">
        <f t="shared" si="3"/>
      </c>
      <c r="H72" s="42">
        <f t="shared" si="0"/>
      </c>
    </row>
    <row r="73" spans="1:8" ht="15.75" thickBot="1">
      <c r="A73" s="16">
        <f t="shared" si="1"/>
      </c>
      <c r="B73" s="80"/>
      <c r="C73" s="53"/>
      <c r="D73" s="4">
        <f>IF(B73&lt;&gt;"",G8/25,"")</f>
      </c>
      <c r="E73" s="5">
        <f t="shared" si="2"/>
      </c>
      <c r="F73" s="33"/>
      <c r="G73" s="25">
        <f t="shared" si="3"/>
      </c>
      <c r="H73" s="42">
        <f t="shared" si="0"/>
      </c>
    </row>
    <row r="74" spans="1:8" ht="15.75" thickBot="1">
      <c r="A74" s="16">
        <f t="shared" si="1"/>
      </c>
      <c r="B74" s="80"/>
      <c r="C74" s="53"/>
      <c r="D74" s="4">
        <f>IF(B74&lt;&gt;"",G8/25,"")</f>
      </c>
      <c r="E74" s="5">
        <f t="shared" si="2"/>
      </c>
      <c r="F74" s="33"/>
      <c r="G74" s="25">
        <f t="shared" si="3"/>
      </c>
      <c r="H74" s="42">
        <f t="shared" si="0"/>
      </c>
    </row>
    <row r="75" spans="1:8" ht="14.25" thickBot="1">
      <c r="A75" s="16">
        <f t="shared" si="1"/>
      </c>
      <c r="B75" s="81"/>
      <c r="C75" s="53"/>
      <c r="D75" s="4">
        <f>IF(B75&lt;&gt;"",G8/25,"")</f>
      </c>
      <c r="E75" s="5">
        <f t="shared" si="2"/>
      </c>
      <c r="F75" s="33"/>
      <c r="G75" s="25">
        <f t="shared" si="3"/>
      </c>
      <c r="H75" s="42">
        <f t="shared" si="0"/>
      </c>
    </row>
    <row r="76" spans="1:8" ht="15.75" thickBot="1">
      <c r="A76" s="16">
        <f t="shared" si="1"/>
      </c>
      <c r="B76" s="80"/>
      <c r="C76" s="53"/>
      <c r="D76" s="4">
        <f>IF(B76&lt;&gt;"",G8/25,"")</f>
      </c>
      <c r="E76" s="5">
        <f t="shared" si="2"/>
      </c>
      <c r="F76" s="33"/>
      <c r="G76" s="25">
        <f t="shared" si="3"/>
      </c>
      <c r="H76" s="42">
        <f t="shared" si="0"/>
      </c>
    </row>
    <row r="77" spans="1:8" ht="14.25" thickBot="1">
      <c r="A77" s="16">
        <f t="shared" si="1"/>
      </c>
      <c r="B77" s="81"/>
      <c r="C77" s="53"/>
      <c r="D77" s="4">
        <f>IF(B77&lt;&gt;"",G8/25,"")</f>
      </c>
      <c r="E77" s="5">
        <f t="shared" si="2"/>
      </c>
      <c r="F77" s="33"/>
      <c r="G77" s="25">
        <f t="shared" si="3"/>
      </c>
      <c r="H77" s="42">
        <f t="shared" si="0"/>
      </c>
    </row>
    <row r="78" spans="1:8" ht="14.25" thickBot="1">
      <c r="A78" s="16">
        <f t="shared" si="1"/>
      </c>
      <c r="B78" s="81"/>
      <c r="C78" s="53"/>
      <c r="D78" s="4">
        <f>IF(B78&lt;&gt;"",G8/25,"")</f>
      </c>
      <c r="E78" s="5">
        <f t="shared" si="2"/>
      </c>
      <c r="F78" s="33"/>
      <c r="G78" s="25">
        <f t="shared" si="3"/>
      </c>
      <c r="H78" s="42">
        <f t="shared" si="0"/>
      </c>
    </row>
    <row r="79" spans="1:8" ht="15.75" thickBot="1">
      <c r="A79" s="16">
        <f t="shared" si="1"/>
      </c>
      <c r="B79" s="80"/>
      <c r="C79" s="53"/>
      <c r="D79" s="4">
        <f>IF(B79&lt;&gt;"",G8/25,"")</f>
      </c>
      <c r="E79" s="5">
        <f t="shared" si="2"/>
      </c>
      <c r="F79" s="33"/>
      <c r="G79" s="25">
        <f t="shared" si="3"/>
      </c>
      <c r="H79" s="42">
        <f t="shared" si="0"/>
      </c>
    </row>
    <row r="80" spans="1:8" ht="15.75" thickBot="1">
      <c r="A80" s="16">
        <f t="shared" si="1"/>
      </c>
      <c r="B80" s="80"/>
      <c r="C80" s="53"/>
      <c r="D80" s="4">
        <f>IF(B80&lt;&gt;"",G8/25,"")</f>
      </c>
      <c r="E80" s="5">
        <f t="shared" si="2"/>
      </c>
      <c r="F80" s="33"/>
      <c r="G80" s="25">
        <f t="shared" si="3"/>
      </c>
      <c r="H80" s="42">
        <f t="shared" si="0"/>
      </c>
    </row>
    <row r="81" spans="1:8" ht="15.75" thickBot="1">
      <c r="A81" s="16">
        <f t="shared" si="1"/>
      </c>
      <c r="B81" s="80"/>
      <c r="C81" s="53"/>
      <c r="D81" s="4">
        <f>IF(B81&lt;&gt;"",G8/25,"")</f>
      </c>
      <c r="E81" s="5">
        <f t="shared" si="2"/>
      </c>
      <c r="F81" s="33"/>
      <c r="G81" s="25">
        <f t="shared" si="3"/>
      </c>
      <c r="H81" s="42">
        <f t="shared" si="0"/>
      </c>
    </row>
    <row r="82" spans="1:8" ht="15.75" thickBot="1">
      <c r="A82" s="16">
        <f t="shared" si="1"/>
      </c>
      <c r="B82" s="79"/>
      <c r="C82" s="53"/>
      <c r="D82" s="4">
        <f>IF(B82&lt;&gt;"",G8/25,"")</f>
      </c>
      <c r="E82" s="5">
        <f t="shared" si="2"/>
      </c>
      <c r="F82" s="33"/>
      <c r="G82" s="25">
        <f t="shared" si="3"/>
      </c>
      <c r="H82" s="42">
        <f t="shared" si="0"/>
      </c>
    </row>
    <row r="83" spans="1:8" ht="15.75" thickBot="1">
      <c r="A83" s="16">
        <f t="shared" si="1"/>
      </c>
      <c r="B83" s="80"/>
      <c r="C83" s="53"/>
      <c r="D83" s="4">
        <f>IF(B83&lt;&gt;"",G8/25,"")</f>
      </c>
      <c r="E83" s="5">
        <f t="shared" si="2"/>
      </c>
      <c r="F83" s="33"/>
      <c r="G83" s="25">
        <f t="shared" si="3"/>
      </c>
      <c r="H83" s="42">
        <f t="shared" si="0"/>
      </c>
    </row>
    <row r="84" spans="1:8" ht="15.75" thickBot="1">
      <c r="A84" s="16">
        <f t="shared" si="1"/>
      </c>
      <c r="B84" s="80"/>
      <c r="C84" s="53"/>
      <c r="D84" s="4">
        <f>IF(B84&lt;&gt;"",G8/25,"")</f>
      </c>
      <c r="E84" s="5">
        <f t="shared" si="2"/>
      </c>
      <c r="F84" s="33"/>
      <c r="G84" s="25">
        <f t="shared" si="3"/>
      </c>
      <c r="H84" s="42">
        <f t="shared" si="0"/>
      </c>
    </row>
    <row r="85" spans="1:8" ht="15.75" thickBot="1">
      <c r="A85" s="16">
        <f t="shared" si="1"/>
      </c>
      <c r="B85" s="80"/>
      <c r="C85" s="53"/>
      <c r="D85" s="4">
        <f>IF(B85&lt;&gt;"",G8/25,"")</f>
      </c>
      <c r="E85" s="5">
        <f t="shared" si="2"/>
      </c>
      <c r="F85" s="33"/>
      <c r="G85" s="25">
        <f t="shared" si="3"/>
      </c>
      <c r="H85" s="42">
        <f t="shared" si="0"/>
      </c>
    </row>
    <row r="86" spans="1:8" ht="15.75" thickBot="1">
      <c r="A86" s="16">
        <f t="shared" si="1"/>
      </c>
      <c r="B86" s="80"/>
      <c r="C86" s="53"/>
      <c r="D86" s="4">
        <f>IF(B86&lt;&gt;"",G8/25,"")</f>
      </c>
      <c r="E86" s="5">
        <f t="shared" si="2"/>
      </c>
      <c r="F86" s="33"/>
      <c r="G86" s="25">
        <f t="shared" si="3"/>
      </c>
      <c r="H86" s="42">
        <f aca="true" t="shared" si="4" ref="H86:H120">IF(C86&lt;=100%,"","ОШИБКА")</f>
      </c>
    </row>
    <row r="87" spans="1:8" ht="14.25" thickBot="1">
      <c r="A87" s="16">
        <f aca="true" t="shared" si="5" ref="A87:A120">IF(B87&lt;&gt;"",A86+1,"")</f>
      </c>
      <c r="B87" s="81"/>
      <c r="C87" s="53"/>
      <c r="D87" s="4">
        <f>IF(B87&lt;&gt;"",G8/25,"")</f>
      </c>
      <c r="E87" s="5">
        <f aca="true" t="shared" si="6" ref="E87:E120">IF(AND(E86&lt;&gt;"",B87&lt;&gt;""),C87*D87,"")</f>
      </c>
      <c r="F87" s="33"/>
      <c r="G87" s="25">
        <f aca="true" t="shared" si="7" ref="G87:G120">IF(AND(E86&lt;&gt;"",B87&lt;&gt;""),E87*F87,"")</f>
      </c>
      <c r="H87" s="42">
        <f t="shared" si="4"/>
      </c>
    </row>
    <row r="88" spans="1:8" ht="15.75" thickBot="1">
      <c r="A88" s="16">
        <f t="shared" si="5"/>
      </c>
      <c r="B88" s="80"/>
      <c r="C88" s="53"/>
      <c r="D88" s="4">
        <f>IF(B88&lt;&gt;"",G8/25,"")</f>
      </c>
      <c r="E88" s="5">
        <f t="shared" si="6"/>
      </c>
      <c r="F88" s="33"/>
      <c r="G88" s="25">
        <f t="shared" si="7"/>
      </c>
      <c r="H88" s="42">
        <f t="shared" si="4"/>
      </c>
    </row>
    <row r="89" spans="1:8" ht="14.25" thickBot="1">
      <c r="A89" s="16">
        <f t="shared" si="5"/>
      </c>
      <c r="B89" s="81"/>
      <c r="C89" s="53"/>
      <c r="D89" s="4">
        <f>IF(B89&lt;&gt;"",G8/25,"")</f>
      </c>
      <c r="E89" s="5">
        <f t="shared" si="6"/>
      </c>
      <c r="F89" s="33"/>
      <c r="G89" s="25">
        <f t="shared" si="7"/>
      </c>
      <c r="H89" s="42">
        <f t="shared" si="4"/>
      </c>
    </row>
    <row r="90" spans="1:8" ht="15.75" thickBot="1">
      <c r="A90" s="16">
        <f t="shared" si="5"/>
      </c>
      <c r="B90" s="80"/>
      <c r="C90" s="53"/>
      <c r="D90" s="4">
        <f>IF(B90&lt;&gt;"",G8/25,"")</f>
      </c>
      <c r="E90" s="5">
        <f t="shared" si="6"/>
      </c>
      <c r="F90" s="33"/>
      <c r="G90" s="25">
        <f t="shared" si="7"/>
      </c>
      <c r="H90" s="42">
        <f t="shared" si="4"/>
      </c>
    </row>
    <row r="91" spans="1:8" ht="14.25" thickBot="1">
      <c r="A91" s="16">
        <f t="shared" si="5"/>
      </c>
      <c r="B91" s="81"/>
      <c r="C91" s="53"/>
      <c r="D91" s="4">
        <f>IF(B91&lt;&gt;"",G8/25,"")</f>
      </c>
      <c r="E91" s="5">
        <f t="shared" si="6"/>
      </c>
      <c r="F91" s="33"/>
      <c r="G91" s="25">
        <f t="shared" si="7"/>
      </c>
      <c r="H91" s="42">
        <f t="shared" si="4"/>
      </c>
    </row>
    <row r="92" spans="1:8" ht="15.75" thickBot="1">
      <c r="A92" s="16">
        <f t="shared" si="5"/>
      </c>
      <c r="B92" s="80"/>
      <c r="C92" s="53"/>
      <c r="D92" s="4">
        <f>IF(B92&lt;&gt;"",G8/25,"")</f>
      </c>
      <c r="E92" s="5">
        <f t="shared" si="6"/>
      </c>
      <c r="F92" s="33"/>
      <c r="G92" s="25">
        <f t="shared" si="7"/>
      </c>
      <c r="H92" s="42">
        <f t="shared" si="4"/>
      </c>
    </row>
    <row r="93" spans="1:8" ht="15.75" thickBot="1">
      <c r="A93" s="16">
        <f t="shared" si="5"/>
      </c>
      <c r="B93" s="80"/>
      <c r="C93" s="53"/>
      <c r="D93" s="4">
        <f>IF(B93&lt;&gt;"",G8/25,"")</f>
      </c>
      <c r="E93" s="5">
        <f t="shared" si="6"/>
      </c>
      <c r="F93" s="33"/>
      <c r="G93" s="25">
        <f t="shared" si="7"/>
      </c>
      <c r="H93" s="42">
        <f t="shared" si="4"/>
      </c>
    </row>
    <row r="94" spans="1:8" ht="15.75" thickBot="1">
      <c r="A94" s="16">
        <f t="shared" si="5"/>
      </c>
      <c r="B94" s="80"/>
      <c r="C94" s="53"/>
      <c r="D94" s="4">
        <f>IF(B94&lt;&gt;"",G8/25,"")</f>
      </c>
      <c r="E94" s="5">
        <f t="shared" si="6"/>
      </c>
      <c r="F94" s="33"/>
      <c r="G94" s="25">
        <f t="shared" si="7"/>
      </c>
      <c r="H94" s="42">
        <f t="shared" si="4"/>
      </c>
    </row>
    <row r="95" spans="1:8" ht="15.75" thickBot="1">
      <c r="A95" s="16">
        <f t="shared" si="5"/>
      </c>
      <c r="B95" s="80"/>
      <c r="C95" s="53"/>
      <c r="D95" s="4">
        <f>IF(B95&lt;&gt;"",G8/25,"")</f>
      </c>
      <c r="E95" s="5">
        <f t="shared" si="6"/>
      </c>
      <c r="F95" s="33"/>
      <c r="G95" s="25">
        <f t="shared" si="7"/>
      </c>
      <c r="H95" s="42">
        <f t="shared" si="4"/>
      </c>
    </row>
    <row r="96" spans="1:8" ht="14.25" thickBot="1">
      <c r="A96" s="16">
        <f t="shared" si="5"/>
      </c>
      <c r="B96" s="81"/>
      <c r="C96" s="53"/>
      <c r="D96" s="4">
        <f>IF(B96&lt;&gt;"",G8/25,"")</f>
      </c>
      <c r="E96" s="5">
        <f t="shared" si="6"/>
      </c>
      <c r="F96" s="33"/>
      <c r="G96" s="25">
        <f t="shared" si="7"/>
      </c>
      <c r="H96" s="42">
        <f t="shared" si="4"/>
      </c>
    </row>
    <row r="97" spans="1:8" ht="15.75" thickBot="1">
      <c r="A97" s="16">
        <f t="shared" si="5"/>
      </c>
      <c r="B97" s="80"/>
      <c r="C97" s="53"/>
      <c r="D97" s="4">
        <f>IF(B97&lt;&gt;"",G8/25,"")</f>
      </c>
      <c r="E97" s="5">
        <f t="shared" si="6"/>
      </c>
      <c r="F97" s="33"/>
      <c r="G97" s="25">
        <f t="shared" si="7"/>
      </c>
      <c r="H97" s="42">
        <f t="shared" si="4"/>
      </c>
    </row>
    <row r="98" spans="1:8" ht="14.25" thickBot="1">
      <c r="A98" s="16">
        <f t="shared" si="5"/>
      </c>
      <c r="B98" s="81"/>
      <c r="C98" s="53"/>
      <c r="D98" s="4">
        <f>IF(B98&lt;&gt;"",G8/25,"")</f>
      </c>
      <c r="E98" s="5">
        <f t="shared" si="6"/>
      </c>
      <c r="F98" s="33"/>
      <c r="G98" s="25">
        <f t="shared" si="7"/>
      </c>
      <c r="H98" s="42">
        <f t="shared" si="4"/>
      </c>
    </row>
    <row r="99" spans="1:8" ht="14.25" thickBot="1">
      <c r="A99" s="16">
        <f t="shared" si="5"/>
      </c>
      <c r="B99" s="81"/>
      <c r="C99" s="53"/>
      <c r="D99" s="4">
        <f>IF(B99&lt;&gt;"",G8/25,"")</f>
      </c>
      <c r="E99" s="5">
        <f t="shared" si="6"/>
      </c>
      <c r="F99" s="33"/>
      <c r="G99" s="25">
        <f t="shared" si="7"/>
      </c>
      <c r="H99" s="42">
        <f t="shared" si="4"/>
      </c>
    </row>
    <row r="100" spans="1:8" ht="15.75" thickBot="1">
      <c r="A100" s="16">
        <f t="shared" si="5"/>
      </c>
      <c r="B100" s="80"/>
      <c r="C100" s="53"/>
      <c r="D100" s="4">
        <f>IF(B100&lt;&gt;"",G8/25,"")</f>
      </c>
      <c r="E100" s="5">
        <f t="shared" si="6"/>
      </c>
      <c r="F100" s="33"/>
      <c r="G100" s="25">
        <f t="shared" si="7"/>
      </c>
      <c r="H100" s="42">
        <f t="shared" si="4"/>
      </c>
    </row>
    <row r="101" spans="1:8" ht="15.75" thickBot="1">
      <c r="A101" s="16">
        <f t="shared" si="5"/>
      </c>
      <c r="B101" s="80"/>
      <c r="C101" s="53"/>
      <c r="D101" s="4">
        <f>IF(B101&lt;&gt;"",G8/25,"")</f>
      </c>
      <c r="E101" s="5">
        <f t="shared" si="6"/>
      </c>
      <c r="F101" s="33"/>
      <c r="G101" s="25">
        <f t="shared" si="7"/>
      </c>
      <c r="H101" s="42">
        <f t="shared" si="4"/>
      </c>
    </row>
    <row r="102" spans="1:8" ht="15.75" thickBot="1">
      <c r="A102" s="16">
        <f t="shared" si="5"/>
      </c>
      <c r="B102" s="80"/>
      <c r="C102" s="53"/>
      <c r="D102" s="4">
        <f>IF(B102&lt;&gt;"",G8/25,"")</f>
      </c>
      <c r="E102" s="5">
        <f t="shared" si="6"/>
      </c>
      <c r="F102" s="33"/>
      <c r="G102" s="25">
        <f t="shared" si="7"/>
      </c>
      <c r="H102" s="42">
        <f t="shared" si="4"/>
      </c>
    </row>
    <row r="103" spans="1:8" ht="15.75" thickBot="1">
      <c r="A103" s="16">
        <f t="shared" si="5"/>
      </c>
      <c r="B103" s="79"/>
      <c r="C103" s="53"/>
      <c r="D103" s="4">
        <f>IF(B103&lt;&gt;"",G8/25,"")</f>
      </c>
      <c r="E103" s="5">
        <f t="shared" si="6"/>
      </c>
      <c r="F103" s="33"/>
      <c r="G103" s="25">
        <f t="shared" si="7"/>
      </c>
      <c r="H103" s="42">
        <f t="shared" si="4"/>
      </c>
    </row>
    <row r="104" spans="1:8" ht="15.75" thickBot="1">
      <c r="A104" s="16">
        <f t="shared" si="5"/>
      </c>
      <c r="B104" s="80"/>
      <c r="C104" s="53"/>
      <c r="D104" s="4">
        <f>IF(B104&lt;&gt;"",G8/25,"")</f>
      </c>
      <c r="E104" s="5">
        <f t="shared" si="6"/>
      </c>
      <c r="F104" s="33"/>
      <c r="G104" s="25">
        <f t="shared" si="7"/>
      </c>
      <c r="H104" s="42">
        <f t="shared" si="4"/>
      </c>
    </row>
    <row r="105" spans="1:8" ht="15.75" thickBot="1">
      <c r="A105" s="16">
        <f t="shared" si="5"/>
      </c>
      <c r="B105" s="80"/>
      <c r="C105" s="53"/>
      <c r="D105" s="4">
        <f>IF(B105&lt;&gt;"",G8/25,"")</f>
      </c>
      <c r="E105" s="5">
        <f t="shared" si="6"/>
      </c>
      <c r="F105" s="33"/>
      <c r="G105" s="25">
        <f t="shared" si="7"/>
      </c>
      <c r="H105" s="42">
        <f t="shared" si="4"/>
      </c>
    </row>
    <row r="106" spans="1:8" ht="15.75" thickBot="1">
      <c r="A106" s="16">
        <f t="shared" si="5"/>
      </c>
      <c r="B106" s="80"/>
      <c r="C106" s="53"/>
      <c r="D106" s="4">
        <f>IF(B106&lt;&gt;"",G8/25,"")</f>
      </c>
      <c r="E106" s="5">
        <f t="shared" si="6"/>
      </c>
      <c r="F106" s="33"/>
      <c r="G106" s="25">
        <f t="shared" si="7"/>
      </c>
      <c r="H106" s="42">
        <f t="shared" si="4"/>
      </c>
    </row>
    <row r="107" spans="1:8" ht="15.75" thickBot="1">
      <c r="A107" s="16">
        <f t="shared" si="5"/>
      </c>
      <c r="B107" s="80"/>
      <c r="C107" s="53"/>
      <c r="D107" s="4">
        <f>IF(B107&lt;&gt;"",G8/25,"")</f>
      </c>
      <c r="E107" s="5">
        <f t="shared" si="6"/>
      </c>
      <c r="F107" s="33"/>
      <c r="G107" s="25">
        <f t="shared" si="7"/>
      </c>
      <c r="H107" s="42">
        <f t="shared" si="4"/>
      </c>
    </row>
    <row r="108" spans="1:8" ht="15.75" thickBot="1">
      <c r="A108" s="16">
        <f t="shared" si="5"/>
      </c>
      <c r="B108" s="79"/>
      <c r="C108" s="53"/>
      <c r="D108" s="4">
        <f>IF(B108&lt;&gt;"",G8/25,"")</f>
      </c>
      <c r="E108" s="5">
        <f t="shared" si="6"/>
      </c>
      <c r="F108" s="33"/>
      <c r="G108" s="25">
        <f t="shared" si="7"/>
      </c>
      <c r="H108" s="42">
        <f t="shared" si="4"/>
      </c>
    </row>
    <row r="109" spans="1:8" ht="15.75" thickBot="1">
      <c r="A109" s="16">
        <f t="shared" si="5"/>
      </c>
      <c r="B109" s="80"/>
      <c r="C109" s="53"/>
      <c r="D109" s="4">
        <f>IF(B109&lt;&gt;"",G8/25,"")</f>
      </c>
      <c r="E109" s="5">
        <f t="shared" si="6"/>
      </c>
      <c r="F109" s="33"/>
      <c r="G109" s="25">
        <f t="shared" si="7"/>
      </c>
      <c r="H109" s="42">
        <f t="shared" si="4"/>
      </c>
    </row>
    <row r="110" spans="1:8" ht="15.75" thickBot="1">
      <c r="A110" s="16">
        <f t="shared" si="5"/>
      </c>
      <c r="B110" s="80"/>
      <c r="C110" s="53"/>
      <c r="D110" s="4">
        <f>IF(B110&lt;&gt;"",G8/25,"")</f>
      </c>
      <c r="E110" s="5">
        <f t="shared" si="6"/>
      </c>
      <c r="F110" s="33"/>
      <c r="G110" s="25">
        <f t="shared" si="7"/>
      </c>
      <c r="H110" s="42">
        <f t="shared" si="4"/>
      </c>
    </row>
    <row r="111" spans="1:8" ht="15.75" thickBot="1">
      <c r="A111" s="16">
        <f t="shared" si="5"/>
      </c>
      <c r="B111" s="80"/>
      <c r="C111" s="53"/>
      <c r="D111" s="4">
        <f>IF(B111&lt;&gt;"",G8/25,"")</f>
      </c>
      <c r="E111" s="5">
        <f t="shared" si="6"/>
      </c>
      <c r="F111" s="33"/>
      <c r="G111" s="25">
        <f t="shared" si="7"/>
      </c>
      <c r="H111" s="42">
        <f t="shared" si="4"/>
      </c>
    </row>
    <row r="112" spans="1:8" ht="15.75" thickBot="1">
      <c r="A112" s="16">
        <f t="shared" si="5"/>
      </c>
      <c r="B112" s="80"/>
      <c r="C112" s="53"/>
      <c r="D112" s="4">
        <f>IF(B112&lt;&gt;"",G8/25,"")</f>
      </c>
      <c r="E112" s="5">
        <f t="shared" si="6"/>
      </c>
      <c r="F112" s="33"/>
      <c r="G112" s="25">
        <f t="shared" si="7"/>
      </c>
      <c r="H112" s="42">
        <f t="shared" si="4"/>
      </c>
    </row>
    <row r="113" spans="1:8" ht="15.75" thickBot="1">
      <c r="A113" s="16">
        <f t="shared" si="5"/>
      </c>
      <c r="B113" s="79"/>
      <c r="C113" s="53"/>
      <c r="D113" s="4">
        <f>IF(B113&lt;&gt;"",G8/25,"")</f>
      </c>
      <c r="E113" s="5">
        <f t="shared" si="6"/>
      </c>
      <c r="F113" s="33"/>
      <c r="G113" s="25">
        <f t="shared" si="7"/>
      </c>
      <c r="H113" s="42">
        <f t="shared" si="4"/>
      </c>
    </row>
    <row r="114" spans="1:8" ht="15.75" thickBot="1">
      <c r="A114" s="16">
        <f t="shared" si="5"/>
      </c>
      <c r="B114" s="80"/>
      <c r="C114" s="53"/>
      <c r="D114" s="4">
        <f>IF(B114&lt;&gt;"",G8/25,"")</f>
      </c>
      <c r="E114" s="5">
        <f t="shared" si="6"/>
      </c>
      <c r="F114" s="33"/>
      <c r="G114" s="25">
        <f t="shared" si="7"/>
      </c>
      <c r="H114" s="42">
        <f t="shared" si="4"/>
      </c>
    </row>
    <row r="115" spans="1:8" ht="15.75" thickBot="1">
      <c r="A115" s="16">
        <f t="shared" si="5"/>
      </c>
      <c r="B115" s="80"/>
      <c r="C115" s="53"/>
      <c r="D115" s="4">
        <f>IF(B115&lt;&gt;"",G8/25,"")</f>
      </c>
      <c r="E115" s="5">
        <f t="shared" si="6"/>
      </c>
      <c r="F115" s="33"/>
      <c r="G115" s="25">
        <f t="shared" si="7"/>
      </c>
      <c r="H115" s="42">
        <f t="shared" si="4"/>
      </c>
    </row>
    <row r="116" spans="1:8" ht="15.75" thickBot="1">
      <c r="A116" s="16">
        <f t="shared" si="5"/>
      </c>
      <c r="B116" s="80"/>
      <c r="C116" s="53"/>
      <c r="D116" s="4">
        <f>IF(B116&lt;&gt;"",G8/25,"")</f>
      </c>
      <c r="E116" s="5">
        <f t="shared" si="6"/>
      </c>
      <c r="F116" s="33"/>
      <c r="G116" s="25">
        <f t="shared" si="7"/>
      </c>
      <c r="H116" s="42">
        <f t="shared" si="4"/>
      </c>
    </row>
    <row r="117" spans="1:8" ht="15.75" thickBot="1">
      <c r="A117" s="16">
        <f t="shared" si="5"/>
      </c>
      <c r="B117" s="80"/>
      <c r="C117" s="53"/>
      <c r="D117" s="4">
        <f>IF(B117&lt;&gt;"",G8/25,"")</f>
      </c>
      <c r="E117" s="5">
        <f t="shared" si="6"/>
      </c>
      <c r="F117" s="33"/>
      <c r="G117" s="25">
        <f t="shared" si="7"/>
      </c>
      <c r="H117" s="42">
        <f t="shared" si="4"/>
      </c>
    </row>
    <row r="118" spans="1:8" ht="15.75" thickBot="1">
      <c r="A118" s="16">
        <f t="shared" si="5"/>
      </c>
      <c r="B118" s="79"/>
      <c r="C118" s="53"/>
      <c r="D118" s="4">
        <f>IF(B118&lt;&gt;"",G8/25,"")</f>
      </c>
      <c r="E118" s="5">
        <f t="shared" si="6"/>
      </c>
      <c r="F118" s="33"/>
      <c r="G118" s="25">
        <f t="shared" si="7"/>
      </c>
      <c r="H118" s="42">
        <f t="shared" si="4"/>
      </c>
    </row>
    <row r="119" spans="1:8" ht="15.75" thickBot="1">
      <c r="A119" s="16">
        <f t="shared" si="5"/>
      </c>
      <c r="B119" s="80"/>
      <c r="C119" s="53"/>
      <c r="D119" s="4">
        <f>IF(B119&lt;&gt;"",G8/25,"")</f>
      </c>
      <c r="E119" s="5">
        <f t="shared" si="6"/>
      </c>
      <c r="F119" s="33"/>
      <c r="G119" s="25">
        <f t="shared" si="7"/>
      </c>
      <c r="H119" s="42">
        <f t="shared" si="4"/>
      </c>
    </row>
    <row r="120" spans="1:8" ht="15.75" thickBot="1">
      <c r="A120" s="16">
        <f t="shared" si="5"/>
      </c>
      <c r="B120" s="80"/>
      <c r="C120" s="53"/>
      <c r="D120" s="21">
        <f>IF(B120&lt;&gt;"",G8/25,"")</f>
      </c>
      <c r="E120" s="5">
        <f t="shared" si="6"/>
      </c>
      <c r="F120" s="33"/>
      <c r="G120" s="25">
        <f t="shared" si="7"/>
      </c>
      <c r="H120" s="42">
        <f t="shared" si="4"/>
      </c>
    </row>
    <row r="121" spans="1:7" s="28" customFormat="1" ht="13.5">
      <c r="A121" s="76">
        <f>DCOUNT(A2:A120,"",A2:A120)</f>
        <v>12</v>
      </c>
      <c r="B121" s="27"/>
      <c r="C121" s="51">
        <f>SUM(C21:C120)</f>
        <v>6.040000000000001</v>
      </c>
      <c r="D121" s="27"/>
      <c r="E121" s="29">
        <f>SUM(E21:E120)</f>
        <v>3.462933333333334</v>
      </c>
      <c r="F121" s="27"/>
      <c r="G121" s="30">
        <f>SUM(G21:G120)</f>
        <v>15804.448186666667</v>
      </c>
    </row>
    <row r="122" spans="1:7" ht="13.5">
      <c r="A122" s="26" t="b">
        <f>B127=SUM(A21:A120)+0</f>
        <v>0</v>
      </c>
      <c r="B122" s="1"/>
      <c r="C122" s="1"/>
      <c r="D122" s="1"/>
      <c r="E122" s="1"/>
      <c r="F122" s="1"/>
      <c r="G122" s="1"/>
    </row>
  </sheetData>
  <sheetProtection password="CE1C" sheet="1"/>
  <mergeCells count="19">
    <mergeCell ref="B2:H2"/>
    <mergeCell ref="H12:I12"/>
    <mergeCell ref="B5:G5"/>
    <mergeCell ref="B6:G6"/>
    <mergeCell ref="B8:C8"/>
    <mergeCell ref="B9:C9"/>
    <mergeCell ref="B10:C10"/>
    <mergeCell ref="B7:D7"/>
    <mergeCell ref="B11:C11"/>
    <mergeCell ref="H7:I7"/>
    <mergeCell ref="B3:H3"/>
    <mergeCell ref="B4:H4"/>
    <mergeCell ref="A18:A19"/>
    <mergeCell ref="D18:D19"/>
    <mergeCell ref="B12:C12"/>
    <mergeCell ref="B13:C13"/>
    <mergeCell ref="B14:C14"/>
    <mergeCell ref="B15:C15"/>
    <mergeCell ref="B16:D16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Конюков А.П</dc:creator>
  <cp:keywords/>
  <dc:description/>
  <cp:lastModifiedBy>user</cp:lastModifiedBy>
  <cp:lastPrinted>2007-12-13T13:56:30Z</cp:lastPrinted>
  <dcterms:created xsi:type="dcterms:W3CDTF">2007-10-08T12:53:39Z</dcterms:created>
  <dcterms:modified xsi:type="dcterms:W3CDTF">2007-12-15T08:38:56Z</dcterms:modified>
  <cp:category/>
  <cp:version/>
  <cp:contentType/>
  <cp:contentStatus/>
</cp:coreProperties>
</file>